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'3кв'!$A$1:$E$51</definedName>
    <definedName name="_xlnm.Print_Area" localSheetId="3">'4кв'!$A$1:$E$50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3" i="27"/>
  <c r="C14" i="27"/>
  <c r="C12" i="27"/>
  <c r="C10" i="27"/>
  <c r="C9" i="27"/>
  <c r="C8" i="27"/>
  <c r="C6" i="27"/>
  <c r="B43" i="26"/>
  <c r="C25" i="27"/>
  <c r="C16" i="27"/>
  <c r="C19" i="27"/>
  <c r="B46" i="26"/>
  <c r="E23" i="26"/>
  <c r="E26" i="26" s="1"/>
  <c r="B47" i="26" s="1"/>
  <c r="E22" i="26"/>
  <c r="C20" i="27" l="1"/>
  <c r="B48" i="26"/>
  <c r="B44" i="25"/>
  <c r="E27" i="25"/>
  <c r="E25" i="25"/>
  <c r="E25" i="24" l="1"/>
  <c r="B47" i="25" l="1"/>
  <c r="E23" i="25"/>
  <c r="E22" i="25"/>
  <c r="B47" i="24"/>
  <c r="E23" i="24"/>
  <c r="E22" i="24"/>
  <c r="E27" i="24" l="1"/>
  <c r="B48" i="24" s="1"/>
  <c r="B48" i="25"/>
  <c r="B49" i="25" s="1"/>
  <c r="E26" i="23"/>
  <c r="E25" i="23"/>
  <c r="B47" i="23" l="1"/>
  <c r="E23" i="23"/>
  <c r="E22" i="23"/>
  <c r="E27" i="23" l="1"/>
  <c r="B48" i="23" s="1"/>
  <c r="B49" i="23" s="1"/>
  <c r="B44" i="24" s="1"/>
  <c r="B49" i="24" s="1"/>
</calcChain>
</file>

<file path=xl/sharedStrings.xml><?xml version="1.0" encoding="utf-8"?>
<sst xmlns="http://schemas.openxmlformats.org/spreadsheetml/2006/main" count="260" uniqueCount="98">
  <si>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</si>
  <si>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</si>
  <si>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</si>
  <si>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</si>
  <si>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</si>
  <si>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</si>
  <si>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</si>
  <si>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</si>
  <si>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</si>
  <si>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</si>
  <si>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</si>
  <si>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</si>
  <si>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</si>
  <si>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</si>
  <si>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</si>
  <si>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</si>
  <si>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</si>
  <si>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</si>
  <si>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</si>
  <si>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</si>
  <si>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</si>
  <si>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</si>
  <si>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</si>
  <si>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</si>
  <si>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</si>
  <si>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23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</si>
  <si>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Быченко Павла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</si>
  <si>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№48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</si>
  <si>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№48 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</si>
  <si>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</si>
  <si>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</si>
  <si>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</si>
  <si>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</si>
  <si>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</si>
  <si>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Заказчик - Собственники МКД, в лице председателя совета МКД  Быченко П.Н.</t>
  </si>
  <si>
    <t xml:space="preserve">определена приложением № 9 к договору 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</si>
  <si>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</si>
  <si>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</si>
  <si>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</si>
  <si>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</si>
  <si>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Общая площадь квартир - 794м2</t>
  </si>
  <si>
    <t xml:space="preserve">Общехозяйственные расходы </t>
  </si>
  <si>
    <t>Остаток на начало квартала</t>
  </si>
  <si>
    <t>Услуги по содержанию многоквартирного дома</t>
  </si>
  <si>
    <t>январь</t>
  </si>
  <si>
    <t>ч/ч</t>
  </si>
  <si>
    <t>Предъявлено населению 41686,05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</si>
  <si>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</si>
  <si>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</si>
  <si>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</si>
  <si>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Замена кодового  замка </t>
  </si>
  <si>
    <t>Ремонт слухового окна</t>
  </si>
  <si>
    <t xml:space="preserve">           2. Всего за период с "01" 01 2023 г. по "31" 03 2023 г. выполнено работ (оказано услуг) на общую сумму сорок три тысячи девятьсот тридцать два рубля 02 копейки.</t>
  </si>
  <si>
    <t>Исполнитель - ООО ЖКХ "Локомотив", в лице директора  Бовкун А.А.</t>
  </si>
  <si>
    <t>интернет Ростелеком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</si>
  <si>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</si>
  <si>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</si>
  <si>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</si>
  <si>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</si>
  <si>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</si>
  <si>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опиловка веток(кв8)</t>
  </si>
  <si>
    <t>июнь</t>
  </si>
  <si>
    <t xml:space="preserve">           2. Всего за период с "01" 04 2023 г. по "30" 06 2023 г. выполнено работ (оказано услуг) на общую сумму сорок одна тысяча восемьсот девяносто один рубль 46 копеек.</t>
  </si>
  <si>
    <t>3 квартал</t>
  </si>
  <si>
    <t>июль</t>
  </si>
  <si>
    <t>Остекление окна (кв.24)</t>
  </si>
  <si>
    <t xml:space="preserve">           2. Всего за период с "01" 07 2023 г. по "30" 09 2023 г. выполнено работ (оказано услуг) на общую сумму сорок девять тысяч девяносто рублей 83 копейки.</t>
  </si>
  <si>
    <t>Предъявлено населению 46640,67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</si>
  <si>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</si>
  <si>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</si>
  <si>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</si>
  <si>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</si>
  <si>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</si>
  <si>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</si>
  <si>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</si>
  <si>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</si>
  <si>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</si>
  <si>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</si>
  <si>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</si>
  <si>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</si>
  <si>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</si>
  <si>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</si>
  <si>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</si>
  <si>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</si>
  <si>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</si>
  <si>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</si>
  <si>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</si>
  <si>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</si>
  <si>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</si>
  <si>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</si>
  <si>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</si>
  <si>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23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</si>
  <si>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</si>
  <si>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</si>
  <si>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</si>
  <si>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сорок шесть тысяч двадцать рублей 24 копейки.</t>
  </si>
  <si>
    <t>Начислено всего 176653,44</t>
  </si>
  <si>
    <t>Непредвиденные работы 11,5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</si>
</sst>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0" borderId="0" xfId="0" applyNumberFormat="1" applyFont="1"/>
    <xf numFmtId="0" fontId="4" fillId="0" borderId="0" xfId="0" applyFont="1" applyAlignment="1"/>
    <xf numFmtId="0" fontId="4" fillId="0" borderId="1" xfId="0" applyFont="1" applyBorder="1" applyAlignment="1">
      <alignment wrapText="1"/>
    </xf>
    <xf numFmtId="2" fontId="4" fillId="0" borderId="0" xfId="0" applyNumberFormat="1" applyFont="1"/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164" fontId="7" fillId="0" borderId="0" xfId="1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12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9" zoomScaleSheetLayoutView="100" workbookViewId="0">
      <selection activeCell="B49" sqref="B49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85546875" style="2" customWidth="1"/>
    <col min="6" max="6" width="9.4257812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3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47</v>
      </c>
      <c r="B3" s="37"/>
      <c r="C3" s="37"/>
      <c r="D3" s="37"/>
      <c r="E3" s="37"/>
    </row>
    <row r="4" spans="1:5" s="1" customFormat="1" ht="15.75" x14ac:dyDescent="0.25">
      <c r="A4" s="18" t="s">
        <v>13</v>
      </c>
      <c r="B4" s="19"/>
      <c r="C4" s="19"/>
      <c r="D4" s="38" t="s">
        <v>48</v>
      </c>
      <c r="E4" s="38"/>
    </row>
    <row r="5" spans="1:5" x14ac:dyDescent="0.25">
      <c r="A5" s="24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ht="24" customHeight="1" x14ac:dyDescent="0.25">
      <c r="A9" s="39" t="s">
        <v>26</v>
      </c>
      <c r="B9" s="39"/>
      <c r="C9" s="39"/>
      <c r="D9" s="39"/>
      <c r="E9" s="39"/>
    </row>
    <row r="10" spans="1:5" ht="25.5" customHeight="1" x14ac:dyDescent="0.25">
      <c r="A10" s="42" t="s">
        <v>14</v>
      </c>
      <c r="B10" s="43"/>
      <c r="C10" s="43"/>
      <c r="D10" s="43"/>
      <c r="E10" s="43"/>
    </row>
    <row r="11" spans="1:5" ht="34.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1" t="s">
        <v>2</v>
      </c>
      <c r="B14" s="44"/>
      <c r="C14" s="44"/>
      <c r="D14" s="44"/>
      <c r="E14" s="44"/>
    </row>
    <row r="15" spans="1:5" ht="21" customHeight="1" x14ac:dyDescent="0.25">
      <c r="A15" s="39" t="s">
        <v>49</v>
      </c>
      <c r="B15" s="39"/>
      <c r="C15" s="39"/>
      <c r="D15" s="39"/>
      <c r="E15" s="39"/>
    </row>
    <row r="16" spans="1:5" x14ac:dyDescent="0.25">
      <c r="A16" s="41" t="s">
        <v>16</v>
      </c>
      <c r="B16" s="44"/>
      <c r="C16" s="44"/>
      <c r="D16" s="44"/>
      <c r="E16" s="44"/>
    </row>
    <row r="17" spans="1:7" ht="31.5" customHeight="1" x14ac:dyDescent="0.25">
      <c r="A17" s="39" t="s">
        <v>17</v>
      </c>
      <c r="B17" s="39"/>
      <c r="C17" s="39"/>
      <c r="D17" s="39"/>
      <c r="E17" s="39"/>
    </row>
    <row r="18" spans="1:7" ht="59.25" customHeight="1" x14ac:dyDescent="0.25">
      <c r="A18" s="39" t="s">
        <v>28</v>
      </c>
      <c r="B18" s="39"/>
      <c r="C18" s="39"/>
      <c r="D18" s="39"/>
      <c r="E18" s="39"/>
    </row>
    <row r="19" spans="1:7" ht="32.2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794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8" t="s">
        <v>35</v>
      </c>
      <c r="C22" s="3" t="s">
        <v>4</v>
      </c>
      <c r="D22" s="3">
        <v>13.37</v>
      </c>
      <c r="E22" s="7">
        <f>D22*F20*G20</f>
        <v>31847.339999999997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9289.7999999999993</v>
      </c>
    </row>
    <row r="24" spans="1:7" x14ac:dyDescent="0.25">
      <c r="A24" s="6" t="s">
        <v>30</v>
      </c>
      <c r="B24" s="8" t="s">
        <v>31</v>
      </c>
      <c r="C24" s="3" t="s">
        <v>32</v>
      </c>
      <c r="D24" s="3"/>
      <c r="E24" s="7">
        <v>1379.18</v>
      </c>
    </row>
    <row r="25" spans="1:7" x14ac:dyDescent="0.25">
      <c r="A25" s="25" t="s">
        <v>50</v>
      </c>
      <c r="B25" s="8" t="s">
        <v>44</v>
      </c>
      <c r="C25" s="3" t="s">
        <v>45</v>
      </c>
      <c r="D25" s="3">
        <v>4</v>
      </c>
      <c r="E25" s="7">
        <f>235.95*4</f>
        <v>943.8</v>
      </c>
    </row>
    <row r="26" spans="1:7" x14ac:dyDescent="0.25">
      <c r="A26" s="25" t="s">
        <v>51</v>
      </c>
      <c r="B26" s="8" t="s">
        <v>44</v>
      </c>
      <c r="C26" s="3" t="s">
        <v>45</v>
      </c>
      <c r="D26" s="3">
        <v>2</v>
      </c>
      <c r="E26" s="7">
        <f>235.95*2</f>
        <v>471.9</v>
      </c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43932.020000000004</v>
      </c>
    </row>
    <row r="29" spans="1:7" ht="45.75" customHeight="1" x14ac:dyDescent="0.25">
      <c r="A29" s="46" t="s">
        <v>52</v>
      </c>
      <c r="B29" s="46"/>
      <c r="C29" s="46"/>
      <c r="D29" s="46"/>
      <c r="E29" s="46"/>
    </row>
    <row r="30" spans="1:7" ht="33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1.5" customHeight="1" x14ac:dyDescent="0.25">
      <c r="A32" s="39" t="s">
        <v>33</v>
      </c>
      <c r="B32" s="39"/>
      <c r="C32" s="39"/>
      <c r="D32" s="39"/>
      <c r="E32" s="39"/>
    </row>
    <row r="33" spans="1:6" x14ac:dyDescent="0.25">
      <c r="A33" s="39" t="s">
        <v>18</v>
      </c>
      <c r="B33" s="39"/>
      <c r="C33" s="39"/>
      <c r="D33" s="39"/>
      <c r="E33" s="39"/>
    </row>
    <row r="34" spans="1:6" x14ac:dyDescent="0.25">
      <c r="A34" s="47" t="s">
        <v>5</v>
      </c>
      <c r="B34" s="47"/>
      <c r="C34" s="47"/>
      <c r="D34" s="47"/>
      <c r="E34" s="47"/>
    </row>
    <row r="35" spans="1:6" x14ac:dyDescent="0.25">
      <c r="A35" s="39" t="s">
        <v>18</v>
      </c>
      <c r="B35" s="39"/>
      <c r="C35" s="39"/>
      <c r="D35" s="39"/>
      <c r="E35" s="39"/>
    </row>
    <row r="36" spans="1:6" x14ac:dyDescent="0.25">
      <c r="A36" s="48" t="s">
        <v>53</v>
      </c>
      <c r="B36" s="48"/>
      <c r="C36" s="48"/>
      <c r="D36" s="48"/>
      <c r="E36" s="48"/>
    </row>
    <row r="37" spans="1:6" x14ac:dyDescent="0.25">
      <c r="B37" s="45" t="s">
        <v>19</v>
      </c>
      <c r="C37" s="45"/>
      <c r="D37" s="45"/>
      <c r="E37" s="5" t="s">
        <v>6</v>
      </c>
    </row>
    <row r="38" spans="1:6" x14ac:dyDescent="0.25">
      <c r="A38" s="23"/>
      <c r="B38" s="23"/>
      <c r="C38" s="23"/>
      <c r="D38" s="23"/>
      <c r="E38" s="23"/>
    </row>
    <row r="39" spans="1:6" x14ac:dyDescent="0.25">
      <c r="A39" s="48" t="s">
        <v>34</v>
      </c>
      <c r="B39" s="48"/>
      <c r="C39" s="48"/>
      <c r="D39" s="48"/>
      <c r="E39" s="48"/>
    </row>
    <row r="40" spans="1:6" x14ac:dyDescent="0.25">
      <c r="B40" s="45" t="s">
        <v>19</v>
      </c>
      <c r="C40" s="45"/>
      <c r="D40" s="45"/>
      <c r="E40" s="5" t="s">
        <v>6</v>
      </c>
    </row>
    <row r="42" spans="1:6" x14ac:dyDescent="0.25">
      <c r="A42" s="2" t="s">
        <v>40</v>
      </c>
    </row>
    <row r="43" spans="1:6" x14ac:dyDescent="0.25">
      <c r="A43" s="13" t="s">
        <v>36</v>
      </c>
    </row>
    <row r="44" spans="1:6" x14ac:dyDescent="0.25">
      <c r="A44" s="2" t="s">
        <v>42</v>
      </c>
      <c r="B44" s="20">
        <v>-56526.61</v>
      </c>
    </row>
    <row r="45" spans="1:6" x14ac:dyDescent="0.25">
      <c r="A45" s="15" t="s">
        <v>46</v>
      </c>
      <c r="B45" s="21"/>
    </row>
    <row r="46" spans="1:6" x14ac:dyDescent="0.25">
      <c r="A46" s="2" t="s">
        <v>38</v>
      </c>
      <c r="B46" s="21">
        <v>32745.81</v>
      </c>
    </row>
    <row r="47" spans="1:6" x14ac:dyDescent="0.25">
      <c r="A47" s="2" t="s">
        <v>54</v>
      </c>
      <c r="B47" s="21">
        <f>350*3</f>
        <v>1050</v>
      </c>
    </row>
    <row r="48" spans="1:6" ht="30" x14ac:dyDescent="0.25">
      <c r="A48" s="22" t="s">
        <v>39</v>
      </c>
      <c r="B48" s="21">
        <f>E27</f>
        <v>43932.020000000004</v>
      </c>
      <c r="F48" s="17"/>
    </row>
    <row r="49" spans="1:2" x14ac:dyDescent="0.25">
      <c r="A49" s="13" t="s">
        <v>37</v>
      </c>
      <c r="B49" s="20">
        <f>B44+B46+B47-B48</f>
        <v>-66662.820000000007</v>
      </c>
    </row>
    <row r="54" spans="1:2" x14ac:dyDescent="0.25">
      <c r="B54" s="14"/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85546875" style="2" customWidth="1"/>
    <col min="6" max="6" width="9.4257812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3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55</v>
      </c>
      <c r="B3" s="37"/>
      <c r="C3" s="37"/>
      <c r="D3" s="37"/>
      <c r="E3" s="37"/>
    </row>
    <row r="4" spans="1:5" s="1" customFormat="1" ht="15.75" x14ac:dyDescent="0.25">
      <c r="A4" s="18" t="s">
        <v>13</v>
      </c>
      <c r="B4" s="19"/>
      <c r="C4" s="19"/>
      <c r="D4" s="38" t="s">
        <v>56</v>
      </c>
      <c r="E4" s="38"/>
    </row>
    <row r="5" spans="1:5" x14ac:dyDescent="0.25">
      <c r="A5" s="28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ht="24" customHeight="1" x14ac:dyDescent="0.25">
      <c r="A9" s="39" t="s">
        <v>26</v>
      </c>
      <c r="B9" s="39"/>
      <c r="C9" s="39"/>
      <c r="D9" s="39"/>
      <c r="E9" s="39"/>
    </row>
    <row r="10" spans="1:5" ht="25.5" customHeight="1" x14ac:dyDescent="0.25">
      <c r="A10" s="42" t="s">
        <v>14</v>
      </c>
      <c r="B10" s="43"/>
      <c r="C10" s="43"/>
      <c r="D10" s="43"/>
      <c r="E10" s="43"/>
    </row>
    <row r="11" spans="1:5" ht="34.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1" t="s">
        <v>2</v>
      </c>
      <c r="B14" s="44"/>
      <c r="C14" s="44"/>
      <c r="D14" s="44"/>
      <c r="E14" s="44"/>
    </row>
    <row r="15" spans="1:5" ht="21" customHeight="1" x14ac:dyDescent="0.25">
      <c r="A15" s="39" t="s">
        <v>49</v>
      </c>
      <c r="B15" s="39"/>
      <c r="C15" s="39"/>
      <c r="D15" s="39"/>
      <c r="E15" s="39"/>
    </row>
    <row r="16" spans="1:5" x14ac:dyDescent="0.25">
      <c r="A16" s="41" t="s">
        <v>16</v>
      </c>
      <c r="B16" s="44"/>
      <c r="C16" s="44"/>
      <c r="D16" s="44"/>
      <c r="E16" s="44"/>
    </row>
    <row r="17" spans="1:7" ht="31.5" customHeight="1" x14ac:dyDescent="0.25">
      <c r="A17" s="39" t="s">
        <v>17</v>
      </c>
      <c r="B17" s="39"/>
      <c r="C17" s="39"/>
      <c r="D17" s="39"/>
      <c r="E17" s="39"/>
    </row>
    <row r="18" spans="1:7" ht="59.25" customHeight="1" x14ac:dyDescent="0.25">
      <c r="A18" s="39" t="s">
        <v>28</v>
      </c>
      <c r="B18" s="39"/>
      <c r="C18" s="39"/>
      <c r="D18" s="39"/>
      <c r="E18" s="39"/>
    </row>
    <row r="19" spans="1:7" ht="32.2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794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8" t="s">
        <v>35</v>
      </c>
      <c r="C22" s="3" t="s">
        <v>4</v>
      </c>
      <c r="D22" s="3">
        <v>13.37</v>
      </c>
      <c r="E22" s="7">
        <f>D22*F20*G20</f>
        <v>31847.339999999997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3.9</v>
      </c>
      <c r="E23" s="7">
        <f>D23*F20*G20</f>
        <v>9289.7999999999993</v>
      </c>
    </row>
    <row r="24" spans="1:7" x14ac:dyDescent="0.25">
      <c r="A24" s="6" t="s">
        <v>30</v>
      </c>
      <c r="B24" s="8" t="s">
        <v>57</v>
      </c>
      <c r="C24" s="3" t="s">
        <v>32</v>
      </c>
      <c r="D24" s="3"/>
      <c r="E24" s="7">
        <v>400.39</v>
      </c>
    </row>
    <row r="25" spans="1:7" x14ac:dyDescent="0.25">
      <c r="A25" s="29" t="s">
        <v>60</v>
      </c>
      <c r="B25" s="8" t="s">
        <v>61</v>
      </c>
      <c r="C25" s="3" t="s">
        <v>45</v>
      </c>
      <c r="D25" s="3">
        <v>1.5</v>
      </c>
      <c r="E25" s="7">
        <f>235.95*D25</f>
        <v>353.92499999999995</v>
      </c>
    </row>
    <row r="26" spans="1:7" x14ac:dyDescent="0.25">
      <c r="A26" s="25"/>
      <c r="B26" s="8"/>
      <c r="C26" s="3"/>
      <c r="D26" s="3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41891.455000000002</v>
      </c>
    </row>
    <row r="29" spans="1:7" ht="45.75" customHeight="1" x14ac:dyDescent="0.25">
      <c r="A29" s="46" t="s">
        <v>62</v>
      </c>
      <c r="B29" s="46"/>
      <c r="C29" s="46"/>
      <c r="D29" s="46"/>
      <c r="E29" s="46"/>
    </row>
    <row r="30" spans="1:7" ht="33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1.5" customHeight="1" x14ac:dyDescent="0.25">
      <c r="A32" s="39" t="s">
        <v>33</v>
      </c>
      <c r="B32" s="39"/>
      <c r="C32" s="39"/>
      <c r="D32" s="39"/>
      <c r="E32" s="39"/>
    </row>
    <row r="33" spans="1:6" x14ac:dyDescent="0.25">
      <c r="A33" s="39" t="s">
        <v>18</v>
      </c>
      <c r="B33" s="39"/>
      <c r="C33" s="39"/>
      <c r="D33" s="39"/>
      <c r="E33" s="39"/>
    </row>
    <row r="34" spans="1:6" x14ac:dyDescent="0.25">
      <c r="A34" s="47" t="s">
        <v>5</v>
      </c>
      <c r="B34" s="47"/>
      <c r="C34" s="47"/>
      <c r="D34" s="47"/>
      <c r="E34" s="47"/>
    </row>
    <row r="35" spans="1:6" x14ac:dyDescent="0.25">
      <c r="A35" s="39" t="s">
        <v>18</v>
      </c>
      <c r="B35" s="39"/>
      <c r="C35" s="39"/>
      <c r="D35" s="39"/>
      <c r="E35" s="39"/>
    </row>
    <row r="36" spans="1:6" x14ac:dyDescent="0.25">
      <c r="A36" s="48" t="s">
        <v>53</v>
      </c>
      <c r="B36" s="48"/>
      <c r="C36" s="48"/>
      <c r="D36" s="48"/>
      <c r="E36" s="48"/>
    </row>
    <row r="37" spans="1:6" x14ac:dyDescent="0.25">
      <c r="B37" s="45" t="s">
        <v>19</v>
      </c>
      <c r="C37" s="45"/>
      <c r="D37" s="45"/>
      <c r="E37" s="5" t="s">
        <v>6</v>
      </c>
    </row>
    <row r="38" spans="1:6" x14ac:dyDescent="0.25">
      <c r="A38" s="27"/>
      <c r="B38" s="27"/>
      <c r="C38" s="27"/>
      <c r="D38" s="27"/>
      <c r="E38" s="27"/>
    </row>
    <row r="39" spans="1:6" x14ac:dyDescent="0.25">
      <c r="A39" s="48" t="s">
        <v>34</v>
      </c>
      <c r="B39" s="48"/>
      <c r="C39" s="48"/>
      <c r="D39" s="48"/>
      <c r="E39" s="48"/>
    </row>
    <row r="40" spans="1:6" x14ac:dyDescent="0.25">
      <c r="B40" s="45" t="s">
        <v>19</v>
      </c>
      <c r="C40" s="45"/>
      <c r="D40" s="45"/>
      <c r="E40" s="5" t="s">
        <v>6</v>
      </c>
    </row>
    <row r="42" spans="1:6" x14ac:dyDescent="0.25">
      <c r="A42" s="2" t="s">
        <v>40</v>
      </c>
    </row>
    <row r="43" spans="1:6" x14ac:dyDescent="0.25">
      <c r="A43" s="13" t="s">
        <v>36</v>
      </c>
    </row>
    <row r="44" spans="1:6" x14ac:dyDescent="0.25">
      <c r="A44" s="2" t="s">
        <v>42</v>
      </c>
      <c r="B44" s="20">
        <f>'1кв'!B49</f>
        <v>-66662.820000000007</v>
      </c>
    </row>
    <row r="45" spans="1:6" x14ac:dyDescent="0.25">
      <c r="A45" s="15" t="s">
        <v>46</v>
      </c>
      <c r="B45" s="21"/>
    </row>
    <row r="46" spans="1:6" x14ac:dyDescent="0.25">
      <c r="A46" s="2" t="s">
        <v>38</v>
      </c>
      <c r="B46" s="21">
        <v>35293.31</v>
      </c>
    </row>
    <row r="47" spans="1:6" x14ac:dyDescent="0.25">
      <c r="A47" s="2" t="s">
        <v>54</v>
      </c>
      <c r="B47" s="21">
        <f>350*3</f>
        <v>1050</v>
      </c>
    </row>
    <row r="48" spans="1:6" ht="30" x14ac:dyDescent="0.25">
      <c r="A48" s="26" t="s">
        <v>39</v>
      </c>
      <c r="B48" s="21">
        <f>E27</f>
        <v>41891.455000000002</v>
      </c>
      <c r="F48" s="17"/>
    </row>
    <row r="49" spans="1:2" x14ac:dyDescent="0.25">
      <c r="A49" s="13" t="s">
        <v>37</v>
      </c>
      <c r="B49" s="20">
        <f>B44+B46+B47-B48</f>
        <v>-72210.965000000011</v>
      </c>
    </row>
    <row r="54" spans="1:2" x14ac:dyDescent="0.25">
      <c r="B54" s="14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19" zoomScaleSheetLayoutView="100" workbookViewId="0">
      <selection activeCell="B48" sqref="B48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85546875" style="2" customWidth="1"/>
    <col min="6" max="6" width="9.4257812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3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58</v>
      </c>
      <c r="B3" s="37"/>
      <c r="C3" s="37"/>
      <c r="D3" s="37"/>
      <c r="E3" s="37"/>
    </row>
    <row r="4" spans="1:5" s="1" customFormat="1" ht="15.75" x14ac:dyDescent="0.25">
      <c r="A4" s="18" t="s">
        <v>13</v>
      </c>
      <c r="B4" s="19"/>
      <c r="C4" s="19"/>
      <c r="D4" s="38" t="s">
        <v>59</v>
      </c>
      <c r="E4" s="38"/>
    </row>
    <row r="5" spans="1:5" x14ac:dyDescent="0.25">
      <c r="A5" s="28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ht="24" customHeight="1" x14ac:dyDescent="0.25">
      <c r="A9" s="39" t="s">
        <v>26</v>
      </c>
      <c r="B9" s="39"/>
      <c r="C9" s="39"/>
      <c r="D9" s="39"/>
      <c r="E9" s="39"/>
    </row>
    <row r="10" spans="1:5" ht="25.5" customHeight="1" x14ac:dyDescent="0.25">
      <c r="A10" s="42" t="s">
        <v>14</v>
      </c>
      <c r="B10" s="43"/>
      <c r="C10" s="43"/>
      <c r="D10" s="43"/>
      <c r="E10" s="43"/>
    </row>
    <row r="11" spans="1:5" ht="34.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1" t="s">
        <v>2</v>
      </c>
      <c r="B14" s="44"/>
      <c r="C14" s="44"/>
      <c r="D14" s="44"/>
      <c r="E14" s="44"/>
    </row>
    <row r="15" spans="1:5" ht="21" customHeight="1" x14ac:dyDescent="0.25">
      <c r="A15" s="39" t="s">
        <v>49</v>
      </c>
      <c r="B15" s="39"/>
      <c r="C15" s="39"/>
      <c r="D15" s="39"/>
      <c r="E15" s="39"/>
    </row>
    <row r="16" spans="1:5" x14ac:dyDescent="0.25">
      <c r="A16" s="41" t="s">
        <v>16</v>
      </c>
      <c r="B16" s="44"/>
      <c r="C16" s="44"/>
      <c r="D16" s="44"/>
      <c r="E16" s="44"/>
    </row>
    <row r="17" spans="1:7" ht="31.5" customHeight="1" x14ac:dyDescent="0.25">
      <c r="A17" s="39" t="s">
        <v>17</v>
      </c>
      <c r="B17" s="39"/>
      <c r="C17" s="39"/>
      <c r="D17" s="39"/>
      <c r="E17" s="39"/>
    </row>
    <row r="18" spans="1:7" ht="59.25" customHeight="1" x14ac:dyDescent="0.25">
      <c r="A18" s="39" t="s">
        <v>28</v>
      </c>
      <c r="B18" s="39"/>
      <c r="C18" s="39"/>
      <c r="D18" s="39"/>
      <c r="E18" s="39"/>
    </row>
    <row r="19" spans="1:7" ht="32.2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794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8" t="s">
        <v>35</v>
      </c>
      <c r="C22" s="3" t="s">
        <v>4</v>
      </c>
      <c r="D22" s="3">
        <v>14.96</v>
      </c>
      <c r="E22" s="7">
        <f>D22*F20*G20</f>
        <v>35634.720000000001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10385.52</v>
      </c>
    </row>
    <row r="24" spans="1:7" x14ac:dyDescent="0.25">
      <c r="A24" s="6" t="s">
        <v>30</v>
      </c>
      <c r="B24" s="8" t="s">
        <v>63</v>
      </c>
      <c r="C24" s="3" t="s">
        <v>32</v>
      </c>
      <c r="D24" s="3"/>
      <c r="E24" s="7">
        <v>2030.31</v>
      </c>
    </row>
    <row r="25" spans="1:7" x14ac:dyDescent="0.25">
      <c r="A25" s="25" t="s">
        <v>65</v>
      </c>
      <c r="B25" s="8" t="s">
        <v>64</v>
      </c>
      <c r="C25" s="3" t="s">
        <v>45</v>
      </c>
      <c r="D25" s="3">
        <v>4</v>
      </c>
      <c r="E25" s="7">
        <f>260.07*D25</f>
        <v>1040.28</v>
      </c>
    </row>
    <row r="26" spans="1:7" x14ac:dyDescent="0.25">
      <c r="A26" s="25"/>
      <c r="B26" s="8"/>
      <c r="C26" s="3"/>
      <c r="D26" s="3"/>
      <c r="E26" s="7"/>
    </row>
    <row r="27" spans="1:7" s="13" customFormat="1" ht="14.25" x14ac:dyDescent="0.2">
      <c r="A27" s="9" t="s">
        <v>24</v>
      </c>
      <c r="B27" s="10"/>
      <c r="C27" s="11"/>
      <c r="D27" s="11"/>
      <c r="E27" s="12">
        <f>SUM(E22:E26)</f>
        <v>49090.83</v>
      </c>
    </row>
    <row r="29" spans="1:7" ht="45.75" customHeight="1" x14ac:dyDescent="0.25">
      <c r="A29" s="46" t="s">
        <v>66</v>
      </c>
      <c r="B29" s="46"/>
      <c r="C29" s="46"/>
      <c r="D29" s="46"/>
      <c r="E29" s="46"/>
    </row>
    <row r="30" spans="1:7" ht="33" customHeight="1" x14ac:dyDescent="0.25">
      <c r="A30" s="39" t="s">
        <v>21</v>
      </c>
      <c r="B30" s="39"/>
      <c r="C30" s="39"/>
      <c r="D30" s="39"/>
      <c r="E30" s="39"/>
    </row>
    <row r="31" spans="1:7" x14ac:dyDescent="0.25">
      <c r="A31" s="39" t="s">
        <v>20</v>
      </c>
      <c r="B31" s="39"/>
      <c r="C31" s="39"/>
      <c r="D31" s="39"/>
      <c r="E31" s="39"/>
    </row>
    <row r="32" spans="1:7" ht="31.5" customHeight="1" x14ac:dyDescent="0.25">
      <c r="A32" s="39" t="s">
        <v>33</v>
      </c>
      <c r="B32" s="39"/>
      <c r="C32" s="39"/>
      <c r="D32" s="39"/>
      <c r="E32" s="39"/>
    </row>
    <row r="33" spans="1:6" x14ac:dyDescent="0.25">
      <c r="A33" s="39" t="s">
        <v>18</v>
      </c>
      <c r="B33" s="39"/>
      <c r="C33" s="39"/>
      <c r="D33" s="39"/>
      <c r="E33" s="39"/>
    </row>
    <row r="34" spans="1:6" x14ac:dyDescent="0.25">
      <c r="A34" s="47" t="s">
        <v>5</v>
      </c>
      <c r="B34" s="47"/>
      <c r="C34" s="47"/>
      <c r="D34" s="47"/>
      <c r="E34" s="47"/>
    </row>
    <row r="35" spans="1:6" x14ac:dyDescent="0.25">
      <c r="A35" s="39" t="s">
        <v>18</v>
      </c>
      <c r="B35" s="39"/>
      <c r="C35" s="39"/>
      <c r="D35" s="39"/>
      <c r="E35" s="39"/>
    </row>
    <row r="36" spans="1:6" x14ac:dyDescent="0.25">
      <c r="A36" s="48" t="s">
        <v>53</v>
      </c>
      <c r="B36" s="48"/>
      <c r="C36" s="48"/>
      <c r="D36" s="48"/>
      <c r="E36" s="48"/>
    </row>
    <row r="37" spans="1:6" x14ac:dyDescent="0.25">
      <c r="B37" s="45" t="s">
        <v>19</v>
      </c>
      <c r="C37" s="45"/>
      <c r="D37" s="45"/>
      <c r="E37" s="5" t="s">
        <v>6</v>
      </c>
    </row>
    <row r="38" spans="1:6" x14ac:dyDescent="0.25">
      <c r="A38" s="27"/>
      <c r="B38" s="27"/>
      <c r="C38" s="27"/>
      <c r="D38" s="27"/>
      <c r="E38" s="27"/>
    </row>
    <row r="39" spans="1:6" x14ac:dyDescent="0.25">
      <c r="A39" s="48" t="s">
        <v>34</v>
      </c>
      <c r="B39" s="48"/>
      <c r="C39" s="48"/>
      <c r="D39" s="48"/>
      <c r="E39" s="48"/>
    </row>
    <row r="40" spans="1:6" x14ac:dyDescent="0.25">
      <c r="B40" s="45" t="s">
        <v>19</v>
      </c>
      <c r="C40" s="45"/>
      <c r="D40" s="45"/>
      <c r="E40" s="5" t="s">
        <v>6</v>
      </c>
    </row>
    <row r="42" spans="1:6" x14ac:dyDescent="0.25">
      <c r="A42" s="2" t="s">
        <v>40</v>
      </c>
    </row>
    <row r="43" spans="1:6" x14ac:dyDescent="0.25">
      <c r="A43" s="13" t="s">
        <v>36</v>
      </c>
    </row>
    <row r="44" spans="1:6" x14ac:dyDescent="0.25">
      <c r="A44" s="2" t="s">
        <v>42</v>
      </c>
      <c r="B44" s="20">
        <f>'2кв'!B49</f>
        <v>-72210.965000000011</v>
      </c>
    </row>
    <row r="45" spans="1:6" x14ac:dyDescent="0.25">
      <c r="A45" s="15" t="s">
        <v>67</v>
      </c>
      <c r="B45" s="21"/>
    </row>
    <row r="46" spans="1:6" x14ac:dyDescent="0.25">
      <c r="A46" s="2" t="s">
        <v>38</v>
      </c>
      <c r="B46" s="21">
        <v>36969.47</v>
      </c>
    </row>
    <row r="47" spans="1:6" x14ac:dyDescent="0.25">
      <c r="A47" s="2" t="s">
        <v>54</v>
      </c>
      <c r="B47" s="21">
        <f>350*3</f>
        <v>1050</v>
      </c>
    </row>
    <row r="48" spans="1:6" ht="30" x14ac:dyDescent="0.25">
      <c r="A48" s="26" t="s">
        <v>39</v>
      </c>
      <c r="B48" s="21">
        <f>E27</f>
        <v>49090.83</v>
      </c>
      <c r="F48" s="17"/>
    </row>
    <row r="49" spans="1:2" x14ac:dyDescent="0.25">
      <c r="A49" s="13" t="s">
        <v>37</v>
      </c>
      <c r="B49" s="20">
        <f>B44+B46+B47-B48</f>
        <v>-83282.325000000012</v>
      </c>
    </row>
    <row r="54" spans="1:2" x14ac:dyDescent="0.25">
      <c r="B54" s="14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7" zoomScaleSheetLayoutView="100" workbookViewId="0">
      <selection activeCell="E22" sqref="E22:E23"/>
    </sheetView>
  </sheetViews>
  <sheetFormatPr defaultColWidth="9.140625" defaultRowHeight="15" x14ac:dyDescent="0.25"/>
  <cols>
    <col min="1" max="1" width="36" style="2" bestFit="1" customWidth="1"/>
    <col min="2" max="2" width="20.28515625" style="2" customWidth="1"/>
    <col min="3" max="3" width="13" style="2" customWidth="1"/>
    <col min="4" max="4" width="13.140625" style="2" bestFit="1" customWidth="1"/>
    <col min="5" max="5" width="14.42578125" style="2" customWidth="1"/>
    <col min="6" max="6" width="9.4257812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 x14ac:dyDescent="0.25">
      <c r="A1" s="34" t="s">
        <v>11</v>
      </c>
      <c r="B1" s="34"/>
      <c r="C1" s="34"/>
      <c r="D1" s="34"/>
      <c r="E1" s="34"/>
    </row>
    <row r="2" spans="1:5" ht="33.75" customHeight="1" x14ac:dyDescent="0.25">
      <c r="A2" s="35" t="s">
        <v>12</v>
      </c>
      <c r="B2" s="36"/>
      <c r="C2" s="36"/>
      <c r="D2" s="36"/>
      <c r="E2" s="36"/>
    </row>
    <row r="3" spans="1:5" x14ac:dyDescent="0.25">
      <c r="A3" s="37" t="s">
        <v>92</v>
      </c>
      <c r="B3" s="37"/>
      <c r="C3" s="37"/>
      <c r="D3" s="37"/>
      <c r="E3" s="37"/>
    </row>
    <row r="4" spans="1:5" s="1" customFormat="1" ht="31.5" x14ac:dyDescent="0.25">
      <c r="A4" s="18" t="s">
        <v>13</v>
      </c>
      <c r="B4" s="19"/>
      <c r="C4" s="19"/>
      <c r="D4" s="76"/>
      <c r="E4" s="76" t="s">
        <v>93</v>
      </c>
    </row>
    <row r="5" spans="1:5" x14ac:dyDescent="0.25">
      <c r="A5" s="32"/>
      <c r="B5" s="4"/>
      <c r="C5" s="4"/>
      <c r="D5" s="4"/>
      <c r="E5" s="4"/>
    </row>
    <row r="6" spans="1:5" x14ac:dyDescent="0.25">
      <c r="A6" s="39" t="s">
        <v>0</v>
      </c>
      <c r="B6" s="39"/>
      <c r="C6" s="39"/>
      <c r="D6" s="39"/>
      <c r="E6" s="39"/>
    </row>
    <row r="7" spans="1:5" x14ac:dyDescent="0.25">
      <c r="A7" s="33" t="s">
        <v>25</v>
      </c>
      <c r="B7" s="33"/>
      <c r="C7" s="33"/>
      <c r="D7" s="33"/>
      <c r="E7" s="33"/>
    </row>
    <row r="8" spans="1:5" x14ac:dyDescent="0.25">
      <c r="A8" s="41" t="s">
        <v>1</v>
      </c>
      <c r="B8" s="41"/>
      <c r="C8" s="41"/>
      <c r="D8" s="41"/>
      <c r="E8" s="41"/>
    </row>
    <row r="9" spans="1:5" ht="24" customHeight="1" x14ac:dyDescent="0.25">
      <c r="A9" s="39" t="s">
        <v>26</v>
      </c>
      <c r="B9" s="39"/>
      <c r="C9" s="39"/>
      <c r="D9" s="39"/>
      <c r="E9" s="39"/>
    </row>
    <row r="10" spans="1:5" ht="25.5" customHeight="1" x14ac:dyDescent="0.25">
      <c r="A10" s="42" t="s">
        <v>14</v>
      </c>
      <c r="B10" s="43"/>
      <c r="C10" s="43"/>
      <c r="D10" s="43"/>
      <c r="E10" s="43"/>
    </row>
    <row r="11" spans="1:5" ht="34.5" customHeight="1" x14ac:dyDescent="0.25">
      <c r="A11" s="39" t="s">
        <v>27</v>
      </c>
      <c r="B11" s="39"/>
      <c r="C11" s="39"/>
      <c r="D11" s="39"/>
      <c r="E11" s="39"/>
    </row>
    <row r="12" spans="1:5" x14ac:dyDescent="0.25">
      <c r="A12" s="41" t="s">
        <v>15</v>
      </c>
      <c r="B12" s="44"/>
      <c r="C12" s="44"/>
      <c r="D12" s="44"/>
      <c r="E12" s="44"/>
    </row>
    <row r="13" spans="1:5" x14ac:dyDescent="0.25">
      <c r="A13" s="39" t="s">
        <v>22</v>
      </c>
      <c r="B13" s="39"/>
      <c r="C13" s="39"/>
      <c r="D13" s="39"/>
      <c r="E13" s="39"/>
    </row>
    <row r="14" spans="1:5" x14ac:dyDescent="0.25">
      <c r="A14" s="41" t="s">
        <v>2</v>
      </c>
      <c r="B14" s="44"/>
      <c r="C14" s="44"/>
      <c r="D14" s="44"/>
      <c r="E14" s="44"/>
    </row>
    <row r="15" spans="1:5" ht="21" customHeight="1" x14ac:dyDescent="0.25">
      <c r="A15" s="39" t="s">
        <v>49</v>
      </c>
      <c r="B15" s="39"/>
      <c r="C15" s="39"/>
      <c r="D15" s="39"/>
      <c r="E15" s="39"/>
    </row>
    <row r="16" spans="1:5" x14ac:dyDescent="0.25">
      <c r="A16" s="41" t="s">
        <v>16</v>
      </c>
      <c r="B16" s="44"/>
      <c r="C16" s="44"/>
      <c r="D16" s="44"/>
      <c r="E16" s="44"/>
    </row>
    <row r="17" spans="1:7" ht="31.5" customHeight="1" x14ac:dyDescent="0.25">
      <c r="A17" s="39" t="s">
        <v>17</v>
      </c>
      <c r="B17" s="39"/>
      <c r="C17" s="39"/>
      <c r="D17" s="39"/>
      <c r="E17" s="39"/>
    </row>
    <row r="18" spans="1:7" ht="59.25" customHeight="1" x14ac:dyDescent="0.25">
      <c r="A18" s="39" t="s">
        <v>28</v>
      </c>
      <c r="B18" s="39"/>
      <c r="C18" s="39"/>
      <c r="D18" s="39"/>
      <c r="E18" s="39"/>
    </row>
    <row r="19" spans="1:7" ht="32.25" customHeight="1" x14ac:dyDescent="0.25">
      <c r="A19" s="40" t="s">
        <v>29</v>
      </c>
      <c r="B19" s="40"/>
      <c r="C19" s="40"/>
      <c r="D19" s="40"/>
      <c r="E19" s="40"/>
    </row>
    <row r="20" spans="1:7" x14ac:dyDescent="0.25">
      <c r="A20" s="40"/>
      <c r="B20" s="40"/>
      <c r="C20" s="40"/>
      <c r="D20" s="40"/>
      <c r="E20" s="40"/>
      <c r="F20" s="2">
        <v>794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43</v>
      </c>
      <c r="B22" s="8" t="s">
        <v>35</v>
      </c>
      <c r="C22" s="3" t="s">
        <v>4</v>
      </c>
      <c r="D22" s="3">
        <v>14.96</v>
      </c>
      <c r="E22" s="7">
        <f>D22*F20*G20</f>
        <v>35634.720000000001</v>
      </c>
    </row>
    <row r="23" spans="1:7" x14ac:dyDescent="0.25">
      <c r="A23" s="6" t="s">
        <v>41</v>
      </c>
      <c r="B23" s="8" t="s">
        <v>23</v>
      </c>
      <c r="C23" s="3" t="s">
        <v>4</v>
      </c>
      <c r="D23" s="3">
        <v>4.3600000000000003</v>
      </c>
      <c r="E23" s="7">
        <f>D23*F20*G20</f>
        <v>10385.52</v>
      </c>
    </row>
    <row r="24" spans="1:7" x14ac:dyDescent="0.25">
      <c r="A24" s="6" t="s">
        <v>30</v>
      </c>
      <c r="B24" s="8" t="s">
        <v>94</v>
      </c>
      <c r="C24" s="3" t="s">
        <v>32</v>
      </c>
      <c r="D24" s="3"/>
      <c r="E24" s="7">
        <v>0</v>
      </c>
    </row>
    <row r="25" spans="1:7" x14ac:dyDescent="0.25">
      <c r="A25" s="25"/>
      <c r="B25" s="8"/>
      <c r="C25" s="3"/>
      <c r="D25" s="3"/>
      <c r="E25" s="7"/>
    </row>
    <row r="26" spans="1:7" s="13" customFormat="1" ht="14.25" x14ac:dyDescent="0.2">
      <c r="A26" s="9" t="s">
        <v>24</v>
      </c>
      <c r="B26" s="10"/>
      <c r="C26" s="11"/>
      <c r="D26" s="11"/>
      <c r="E26" s="12">
        <f>SUM(E22:E25)</f>
        <v>46020.240000000005</v>
      </c>
    </row>
    <row r="28" spans="1:7" ht="45.75" customHeight="1" x14ac:dyDescent="0.25">
      <c r="A28" s="46" t="s">
        <v>95</v>
      </c>
      <c r="B28" s="46"/>
      <c r="C28" s="46"/>
      <c r="D28" s="46"/>
      <c r="E28" s="46"/>
    </row>
    <row r="29" spans="1:7" ht="33" customHeight="1" x14ac:dyDescent="0.25">
      <c r="A29" s="39" t="s">
        <v>21</v>
      </c>
      <c r="B29" s="39"/>
      <c r="C29" s="39"/>
      <c r="D29" s="39"/>
      <c r="E29" s="39"/>
    </row>
    <row r="30" spans="1:7" x14ac:dyDescent="0.25">
      <c r="A30" s="39" t="s">
        <v>20</v>
      </c>
      <c r="B30" s="39"/>
      <c r="C30" s="39"/>
      <c r="D30" s="39"/>
      <c r="E30" s="39"/>
    </row>
    <row r="31" spans="1:7" ht="31.5" customHeight="1" x14ac:dyDescent="0.25">
      <c r="A31" s="39" t="s">
        <v>33</v>
      </c>
      <c r="B31" s="39"/>
      <c r="C31" s="39"/>
      <c r="D31" s="39"/>
      <c r="E31" s="39"/>
    </row>
    <row r="32" spans="1:7" x14ac:dyDescent="0.25">
      <c r="A32" s="39" t="s">
        <v>18</v>
      </c>
      <c r="B32" s="39"/>
      <c r="C32" s="39"/>
      <c r="D32" s="39"/>
      <c r="E32" s="39"/>
    </row>
    <row r="33" spans="1:6" x14ac:dyDescent="0.25">
      <c r="A33" s="47" t="s">
        <v>5</v>
      </c>
      <c r="B33" s="47"/>
      <c r="C33" s="47"/>
      <c r="D33" s="47"/>
      <c r="E33" s="47"/>
    </row>
    <row r="34" spans="1:6" x14ac:dyDescent="0.25">
      <c r="A34" s="39" t="s">
        <v>18</v>
      </c>
      <c r="B34" s="39"/>
      <c r="C34" s="39"/>
      <c r="D34" s="39"/>
      <c r="E34" s="39"/>
    </row>
    <row r="35" spans="1:6" x14ac:dyDescent="0.25">
      <c r="A35" s="48" t="s">
        <v>53</v>
      </c>
      <c r="B35" s="48"/>
      <c r="C35" s="48"/>
      <c r="D35" s="48"/>
      <c r="E35" s="48"/>
    </row>
    <row r="36" spans="1:6" x14ac:dyDescent="0.25">
      <c r="B36" s="45" t="s">
        <v>19</v>
      </c>
      <c r="C36" s="45"/>
      <c r="D36" s="45"/>
      <c r="E36" s="5" t="s">
        <v>6</v>
      </c>
    </row>
    <row r="37" spans="1:6" x14ac:dyDescent="0.25">
      <c r="A37" s="31"/>
      <c r="B37" s="31"/>
      <c r="C37" s="31"/>
      <c r="D37" s="31"/>
      <c r="E37" s="31"/>
    </row>
    <row r="38" spans="1:6" x14ac:dyDescent="0.25">
      <c r="A38" s="48" t="s">
        <v>34</v>
      </c>
      <c r="B38" s="48"/>
      <c r="C38" s="48"/>
      <c r="D38" s="48"/>
      <c r="E38" s="48"/>
    </row>
    <row r="39" spans="1:6" x14ac:dyDescent="0.25">
      <c r="B39" s="45" t="s">
        <v>19</v>
      </c>
      <c r="C39" s="45"/>
      <c r="D39" s="45"/>
      <c r="E39" s="5" t="s">
        <v>6</v>
      </c>
    </row>
    <row r="41" spans="1:6" x14ac:dyDescent="0.25">
      <c r="A41" s="2" t="s">
        <v>40</v>
      </c>
    </row>
    <row r="42" spans="1:6" x14ac:dyDescent="0.25">
      <c r="A42" s="13" t="s">
        <v>36</v>
      </c>
    </row>
    <row r="43" spans="1:6" x14ac:dyDescent="0.25">
      <c r="A43" s="2" t="s">
        <v>42</v>
      </c>
      <c r="B43" s="20">
        <f>'3кв'!B49</f>
        <v>-83282.325000000012</v>
      </c>
    </row>
    <row r="44" spans="1:6" x14ac:dyDescent="0.25">
      <c r="A44" s="15" t="s">
        <v>67</v>
      </c>
      <c r="B44" s="21"/>
    </row>
    <row r="45" spans="1:6" x14ac:dyDescent="0.25">
      <c r="A45" s="2" t="s">
        <v>38</v>
      </c>
      <c r="B45" s="21">
        <v>45977.51</v>
      </c>
    </row>
    <row r="46" spans="1:6" x14ac:dyDescent="0.25">
      <c r="A46" s="2" t="s">
        <v>54</v>
      </c>
      <c r="B46" s="21">
        <f>350*3</f>
        <v>1050</v>
      </c>
    </row>
    <row r="47" spans="1:6" ht="30" x14ac:dyDescent="0.25">
      <c r="A47" s="30" t="s">
        <v>39</v>
      </c>
      <c r="B47" s="21">
        <f>E26</f>
        <v>46020.240000000005</v>
      </c>
      <c r="F47" s="17"/>
    </row>
    <row r="48" spans="1:6" x14ac:dyDescent="0.25">
      <c r="A48" s="13" t="s">
        <v>37</v>
      </c>
      <c r="B48" s="20">
        <f>B43+B45+B46-B47</f>
        <v>-82275.055000000022</v>
      </c>
    </row>
    <row r="53" spans="2:2" x14ac:dyDescent="0.25">
      <c r="B53" s="14"/>
    </row>
  </sheetData>
  <mergeCells count="29">
    <mergeCell ref="A33:E33"/>
    <mergeCell ref="A34:E34"/>
    <mergeCell ref="A35:E35"/>
    <mergeCell ref="B36:D36"/>
    <mergeCell ref="A38:E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7" zoomScaleSheetLayoutView="100" workbookViewId="0">
      <selection activeCell="B16" sqref="B16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49" t="s">
        <v>68</v>
      </c>
      <c r="B1" s="49"/>
      <c r="C1" s="49"/>
      <c r="D1" s="50"/>
    </row>
    <row r="2" spans="1:5" ht="15.75" x14ac:dyDescent="0.25">
      <c r="A2" s="51" t="s">
        <v>69</v>
      </c>
      <c r="B2" s="51"/>
      <c r="C2" s="51"/>
      <c r="D2" s="52"/>
    </row>
    <row r="3" spans="1:5" ht="15.75" x14ac:dyDescent="0.25">
      <c r="A3" s="51" t="s">
        <v>70</v>
      </c>
      <c r="B3" s="51"/>
      <c r="C3" s="51"/>
      <c r="D3" s="52"/>
    </row>
    <row r="4" spans="1:5" ht="15.75" x14ac:dyDescent="0.25">
      <c r="A4" s="49" t="s">
        <v>91</v>
      </c>
      <c r="B4" s="49"/>
      <c r="C4" s="49"/>
      <c r="D4" s="50"/>
    </row>
    <row r="5" spans="1:5" ht="15.75" x14ac:dyDescent="0.25">
      <c r="A5" s="53"/>
      <c r="B5" s="53"/>
      <c r="C5" s="53"/>
      <c r="D5" s="1"/>
    </row>
    <row r="6" spans="1:5" ht="15.75" x14ac:dyDescent="0.25">
      <c r="A6" s="52"/>
      <c r="B6" s="54" t="s">
        <v>71</v>
      </c>
      <c r="C6" s="55">
        <f>'1кв'!B44</f>
        <v>-56526.61</v>
      </c>
      <c r="D6" s="56"/>
    </row>
    <row r="7" spans="1:5" ht="15.75" x14ac:dyDescent="0.25">
      <c r="A7" s="57" t="s">
        <v>72</v>
      </c>
      <c r="B7" s="54" t="s">
        <v>96</v>
      </c>
      <c r="C7" s="55"/>
      <c r="D7" s="56"/>
    </row>
    <row r="8" spans="1:5" ht="15.75" x14ac:dyDescent="0.25">
      <c r="B8" s="58" t="s">
        <v>73</v>
      </c>
      <c r="C8" s="59">
        <f>'1кв'!B46+'2кв'!B46+'3кв'!B46+'4кв'!B45</f>
        <v>150986.1</v>
      </c>
      <c r="D8" s="60"/>
    </row>
    <row r="9" spans="1:5" ht="30" x14ac:dyDescent="0.25">
      <c r="B9" s="16" t="s">
        <v>74</v>
      </c>
      <c r="C9" s="59">
        <f>'1кв'!B47+'2кв'!B47+'3кв'!B47+'4кв'!B46</f>
        <v>4200</v>
      </c>
      <c r="D9" s="60"/>
    </row>
    <row r="10" spans="1:5" ht="15.75" x14ac:dyDescent="0.25">
      <c r="A10" s="19"/>
      <c r="B10" s="58" t="s">
        <v>75</v>
      </c>
      <c r="C10" s="61">
        <f>SUM(C8:C9)</f>
        <v>155186.1</v>
      </c>
      <c r="D10" s="56"/>
    </row>
    <row r="11" spans="1:5" ht="15.75" x14ac:dyDescent="0.25">
      <c r="A11" s="1"/>
      <c r="B11" s="62"/>
      <c r="C11" s="63"/>
      <c r="D11" s="64"/>
    </row>
    <row r="12" spans="1:5" ht="15.75" x14ac:dyDescent="0.25">
      <c r="A12" s="65" t="s">
        <v>76</v>
      </c>
      <c r="B12" s="66" t="s">
        <v>77</v>
      </c>
      <c r="C12" s="59">
        <f>'1кв'!E22+'2кв'!E22+'3кв'!E22+'4кв'!E22</f>
        <v>134964.12</v>
      </c>
      <c r="D12" s="64"/>
    </row>
    <row r="13" spans="1:5" ht="15.75" x14ac:dyDescent="0.25">
      <c r="A13" s="65"/>
      <c r="B13" s="6" t="s">
        <v>41</v>
      </c>
      <c r="C13" s="59">
        <f>'1кв'!E23+'2кв'!E23+'3кв'!E23+'4кв'!E23</f>
        <v>39350.639999999999</v>
      </c>
      <c r="D13" s="64"/>
    </row>
    <row r="14" spans="1:5" ht="15.75" x14ac:dyDescent="0.25">
      <c r="A14" s="1"/>
      <c r="B14" s="6" t="s">
        <v>30</v>
      </c>
      <c r="C14" s="59">
        <f>'1кв'!E24+'2кв'!E24+'3кв'!E24+'4кв'!E24</f>
        <v>3809.88</v>
      </c>
      <c r="D14" s="64"/>
      <c r="E14" s="67"/>
    </row>
    <row r="15" spans="1:5" ht="15.75" x14ac:dyDescent="0.25">
      <c r="A15" s="65"/>
      <c r="B15" s="68" t="s">
        <v>97</v>
      </c>
      <c r="C15" s="59">
        <f>'1кв'!E25+'1кв'!E26+'2кв'!E25+'3кв'!E25</f>
        <v>2809.9049999999997</v>
      </c>
      <c r="D15" s="64"/>
    </row>
    <row r="16" spans="1:5" ht="15.75" x14ac:dyDescent="0.25">
      <c r="A16" s="65"/>
      <c r="B16" s="69" t="s">
        <v>78</v>
      </c>
      <c r="C16" s="59">
        <f>SUM(C18:C18)</f>
        <v>0</v>
      </c>
      <c r="D16" s="64"/>
    </row>
    <row r="17" spans="1:5" ht="15.75" x14ac:dyDescent="0.25">
      <c r="A17" s="65"/>
      <c r="B17" s="69" t="s">
        <v>79</v>
      </c>
      <c r="C17" s="59"/>
      <c r="D17" s="64"/>
    </row>
    <row r="18" spans="1:5" ht="15.75" x14ac:dyDescent="0.25">
      <c r="A18" s="65"/>
      <c r="B18" s="69"/>
      <c r="C18" s="59"/>
      <c r="D18" s="64"/>
    </row>
    <row r="19" spans="1:5" ht="15.75" x14ac:dyDescent="0.25">
      <c r="A19" s="1"/>
      <c r="B19" s="70" t="s">
        <v>80</v>
      </c>
      <c r="C19" s="61">
        <f>SUM(C12:C16)</f>
        <v>180934.54500000001</v>
      </c>
      <c r="D19" s="64"/>
      <c r="E19" s="67"/>
    </row>
    <row r="20" spans="1:5" ht="15.75" x14ac:dyDescent="0.25">
      <c r="A20" s="1"/>
      <c r="B20" s="71" t="s">
        <v>81</v>
      </c>
      <c r="C20" s="61">
        <f>C6+C10-C19</f>
        <v>-82275.055000000008</v>
      </c>
      <c r="D20" s="64"/>
    </row>
    <row r="21" spans="1:5" ht="15.75" x14ac:dyDescent="0.25">
      <c r="A21" s="1"/>
      <c r="B21" s="57"/>
      <c r="C21" s="57"/>
      <c r="D21" s="64"/>
    </row>
    <row r="22" spans="1:5" ht="15.75" x14ac:dyDescent="0.25">
      <c r="A22" s="1"/>
      <c r="B22" s="72" t="s">
        <v>82</v>
      </c>
      <c r="C22" s="72"/>
      <c r="D22" s="64"/>
    </row>
    <row r="23" spans="1:5" ht="15.75" x14ac:dyDescent="0.25">
      <c r="A23" s="1"/>
      <c r="B23" s="72" t="s">
        <v>83</v>
      </c>
      <c r="C23" s="73">
        <v>111635.51</v>
      </c>
      <c r="D23" s="64"/>
    </row>
    <row r="24" spans="1:5" ht="15.75" x14ac:dyDescent="0.25">
      <c r="A24" s="1"/>
      <c r="B24" s="74" t="s">
        <v>84</v>
      </c>
      <c r="C24" s="75">
        <v>137302.85</v>
      </c>
      <c r="D24" s="64"/>
    </row>
    <row r="25" spans="1:5" ht="15.75" x14ac:dyDescent="0.25">
      <c r="A25" s="1"/>
      <c r="B25" s="72" t="s">
        <v>85</v>
      </c>
      <c r="C25" s="73">
        <f>C24-C23</f>
        <v>25667.340000000011</v>
      </c>
      <c r="D25" s="64"/>
    </row>
    <row r="26" spans="1:5" ht="15.75" x14ac:dyDescent="0.25">
      <c r="A26" s="1"/>
      <c r="B26" s="57"/>
      <c r="C26" s="57"/>
      <c r="D26" s="64"/>
    </row>
    <row r="27" spans="1:5" ht="15.75" x14ac:dyDescent="0.25">
      <c r="A27" s="1"/>
      <c r="B27" s="57"/>
      <c r="C27" s="57"/>
      <c r="D27" s="64"/>
    </row>
    <row r="28" spans="1:5" ht="15.75" x14ac:dyDescent="0.25">
      <c r="A28" s="1"/>
      <c r="B28" s="57"/>
      <c r="C28" s="57"/>
      <c r="D28" s="64"/>
    </row>
    <row r="29" spans="1:5" ht="15.75" x14ac:dyDescent="0.25">
      <c r="A29" s="1"/>
      <c r="B29" s="57"/>
      <c r="C29" s="57"/>
      <c r="D29" s="64"/>
    </row>
    <row r="30" spans="1:5" ht="15.75" x14ac:dyDescent="0.25">
      <c r="A30" s="1" t="s">
        <v>86</v>
      </c>
      <c r="B30" s="57" t="s">
        <v>87</v>
      </c>
      <c r="C30" s="57"/>
      <c r="D30" s="64"/>
    </row>
    <row r="31" spans="1:5" ht="15.75" x14ac:dyDescent="0.25">
      <c r="A31" s="1"/>
      <c r="B31" s="57" t="s">
        <v>88</v>
      </c>
      <c r="C31" s="57"/>
      <c r="D31" s="64"/>
    </row>
    <row r="32" spans="1:5" ht="15.75" x14ac:dyDescent="0.25">
      <c r="A32" s="1"/>
      <c r="B32" s="57" t="s">
        <v>89</v>
      </c>
      <c r="C32" s="57"/>
      <c r="D32" s="64"/>
    </row>
    <row r="33" spans="1:4" ht="15.75" x14ac:dyDescent="0.25">
      <c r="A33" s="1"/>
      <c r="B33" s="57"/>
      <c r="C33" s="57"/>
      <c r="D33" s="64"/>
    </row>
    <row r="34" spans="1:4" ht="15.75" x14ac:dyDescent="0.25">
      <c r="A34" s="1"/>
      <c r="B34" s="57"/>
      <c r="C34" s="57"/>
      <c r="D34" s="64"/>
    </row>
    <row r="35" spans="1:4" ht="15.75" x14ac:dyDescent="0.25">
      <c r="A35" s="1"/>
      <c r="B35" s="57" t="s">
        <v>90</v>
      </c>
      <c r="C35" s="57"/>
      <c r="D35" s="64"/>
    </row>
    <row r="36" spans="1:4" ht="15.75" x14ac:dyDescent="0.25">
      <c r="A36" s="1"/>
      <c r="B36" s="57"/>
      <c r="C36" s="57"/>
      <c r="D36" s="64"/>
    </row>
    <row r="37" spans="1:4" ht="15.75" x14ac:dyDescent="0.25">
      <c r="A37" s="1"/>
      <c r="B37" s="57"/>
      <c r="C37" s="57"/>
      <c r="D37" s="64"/>
    </row>
    <row r="38" spans="1:4" ht="15.75" x14ac:dyDescent="0.25">
      <c r="A38" s="1"/>
      <c r="B38" s="57"/>
      <c r="C38" s="57"/>
      <c r="D38" s="64"/>
    </row>
    <row r="39" spans="1:4" ht="15.75" x14ac:dyDescent="0.25">
      <c r="A39" s="1"/>
      <c r="B39" s="57"/>
      <c r="C39" s="57"/>
      <c r="D39" s="64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2024-02-26T10:33:36Z</dcterms:modified>
</cp:coreProperties>
</file>